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<sst xmlns="http://schemas.openxmlformats.org/spreadsheetml/2006/main" count="55" uniqueCount="35">
  <si>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</si>
  <si>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</si>
  <si>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</si>
  <si>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</si>
  <si>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</si>
  <si>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</si>
  <si>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</si>
  <si>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</si>
  <si>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</si>
  <si>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</si>
  <si>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</si>
  <si>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</si>
  <si>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</si>
  <si>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</si>
  <si>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</si>
  <si>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</si>
  <si>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</si>
  <si>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Vedoucí družstva         Jméno:</t>
  </si>
  <si>
    <t>Datum:  </t>
  </si>
  <si>
    <t xml:space="preserve">Kuželna:  </t>
  </si>
  <si>
    <t>TJ Třebíč - TAL 2017/18</t>
  </si>
  <si>
    <t>DENEMAREK</t>
  </si>
  <si>
    <t>Aleš</t>
  </si>
  <si>
    <t>KADLEC</t>
  </si>
  <si>
    <t>Antonín</t>
  </si>
  <si>
    <t xml:space="preserve">PETRILÁK </t>
  </si>
  <si>
    <t>Lukáš</t>
  </si>
  <si>
    <t>KANTOR + HOLAS</t>
  </si>
  <si>
    <t>Vladimír + Jaroslav</t>
  </si>
  <si>
    <t>ŠIROKÝ + PROKEŠ</t>
  </si>
  <si>
    <t>Zdeněk + Jaromír</t>
  </si>
  <si>
    <t>KRČÁL</t>
  </si>
  <si>
    <t>Jaroslav</t>
  </si>
  <si>
    <t>Tučňáci</t>
  </si>
  <si>
    <t>Šamani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</si>
</sst>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8" xfId="0" applyFont="1" applyBorder="1" applyAlignment="1" applyProtection="1">
      <alignment horizontal="left" vertical="center" indent="1"/>
      <protection hidden="1" locked="0"/>
    </xf>
    <xf numFmtId="0" fontId="6" fillId="0" borderId="39" xfId="0" applyFont="1" applyBorder="1" applyAlignment="1" applyProtection="1">
      <alignment horizontal="left" vertical="center" indent="1"/>
      <protection hidden="1" locked="0"/>
    </xf>
    <xf numFmtId="0" fontId="6" fillId="0" borderId="40" xfId="0" applyFont="1" applyBorder="1" applyAlignment="1" applyProtection="1">
      <alignment horizontal="left" vertical="center" indent="1"/>
      <protection hidden="1" locked="0"/>
    </xf>
    <xf numFmtId="0" fontId="6" fillId="0" borderId="41" xfId="0" applyFont="1" applyBorder="1" applyAlignment="1" applyProtection="1">
      <alignment horizontal="left" vertical="center" indent="1"/>
      <protection hidden="1" locked="0"/>
    </xf>
    <xf numFmtId="0" fontId="6" fillId="0" borderId="40" xfId="0" applyFont="1" applyBorder="1" applyAlignment="1" applyProtection="1">
      <alignment horizontal="left" vertical="top" indent="1"/>
      <protection hidden="1" locked="0"/>
    </xf>
    <xf numFmtId="0" fontId="6" fillId="0" borderId="41" xfId="0" applyFont="1" applyBorder="1" applyAlignment="1" applyProtection="1">
      <alignment horizontal="left" vertical="top" indent="1"/>
      <protection hidden="1" locked="0"/>
    </xf>
    <xf numFmtId="0" fontId="6" fillId="0" borderId="42" xfId="0" applyFont="1" applyBorder="1" applyAlignment="1" applyProtection="1">
      <alignment horizontal="left" vertical="top" indent="1"/>
      <protection hidden="1" locked="0"/>
    </xf>
    <xf numFmtId="0" fontId="6" fillId="0" borderId="43" xfId="0" applyFont="1" applyBorder="1" applyAlignment="1" applyProtection="1">
      <alignment horizontal="left" vertical="top" indent="1"/>
      <protection hidden="1" locked="0"/>
    </xf>
    <xf numFmtId="169" fontId="11" fillId="0" borderId="44" xfId="0" applyNumberFormat="1" applyFont="1" applyBorder="1" applyAlignment="1" applyProtection="1">
      <alignment horizontal="left" vertical="center" indent="1"/>
      <protection hidden="1" locked="0"/>
    </xf>
    <xf numFmtId="169" fontId="0" fillId="0" borderId="45" xfId="0" applyNumberFormat="1" applyBorder="1" applyAlignment="1" applyProtection="1">
      <alignment horizontal="left" vertical="center" indent="1"/>
      <protection hidden="1" locked="0"/>
    </xf>
    <xf numFmtId="0" fontId="10" fillId="0" borderId="46" xfId="0" applyFont="1" applyBorder="1" applyAlignment="1" applyProtection="1">
      <alignment horizontal="center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left" indent="1"/>
      <protection hidden="1"/>
    </xf>
    <xf numFmtId="0" fontId="0" fillId="0" borderId="51" xfId="0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center"/>
      <protection hidden="1"/>
    </xf>
    <xf numFmtId="0" fontId="5" fillId="0" borderId="53" xfId="0" applyFont="1" applyBorder="1" applyAlignment="1" applyProtection="1">
      <alignment horizontal="center"/>
      <protection hidden="1"/>
    </xf>
    <xf numFmtId="0" fontId="5" fillId="0" borderId="5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5" xfId="0" applyNumberFormat="1" applyFont="1" applyBorder="1" applyAlignment="1" applyProtection="1">
      <alignment horizontal="center"/>
      <protection hidden="1" locked="0"/>
    </xf>
    <xf numFmtId="0" fontId="6" fillId="0" borderId="5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5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6"/>
  <sheetViews>
    <sheetView showGridLines="0" tabSelected="1" zoomScalePageLayoutView="0" workbookViewId="0" topLeftCell="C1">
      <selection activeCell="T5" sqref="T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71" t="s">
        <v>0</v>
      </c>
      <c r="C1" s="71"/>
      <c r="D1" s="73" t="s">
        <v>1</v>
      </c>
      <c r="E1" s="73"/>
      <c r="F1" s="73"/>
      <c r="G1" s="73"/>
      <c r="H1" s="73"/>
      <c r="I1" s="73"/>
      <c r="K1" s="2" t="s">
        <v>19</v>
      </c>
      <c r="L1" s="67" t="s">
        <v>20</v>
      </c>
      <c r="M1" s="67"/>
      <c r="N1" s="67"/>
      <c r="O1" s="68" t="s">
        <v>18</v>
      </c>
      <c r="P1" s="68"/>
      <c r="Q1" s="69">
        <v>43210</v>
      </c>
      <c r="R1" s="70"/>
      <c r="S1" s="70"/>
    </row>
    <row r="2" spans="2:3" ht="6" customHeight="1" thickBot="1">
      <c r="B2" s="72"/>
      <c r="C2" s="72"/>
    </row>
    <row r="3" spans="1:19" ht="19.5" customHeight="1" thickBot="1">
      <c r="A3" s="3" t="s">
        <v>2</v>
      </c>
      <c r="B3" s="64" t="s">
        <v>33</v>
      </c>
      <c r="C3" s="65"/>
      <c r="D3" s="65"/>
      <c r="E3" s="65"/>
      <c r="F3" s="65"/>
      <c r="G3" s="65"/>
      <c r="H3" s="65"/>
      <c r="I3" s="66"/>
      <c r="K3" s="3" t="s">
        <v>3</v>
      </c>
      <c r="L3" s="64" t="s">
        <v>34</v>
      </c>
      <c r="M3" s="65"/>
      <c r="N3" s="65"/>
      <c r="O3" s="65"/>
      <c r="P3" s="65"/>
      <c r="Q3" s="65"/>
      <c r="R3" s="65"/>
      <c r="S3" s="66"/>
    </row>
    <row r="4" ht="4.5" customHeight="1" thickBot="1"/>
    <row r="5" spans="1:19" ht="12.75" customHeight="1">
      <c r="A5" s="57" t="s">
        <v>4</v>
      </c>
      <c r="B5" s="58"/>
      <c r="C5" s="55" t="s">
        <v>5</v>
      </c>
      <c r="D5" s="61" t="s">
        <v>6</v>
      </c>
      <c r="E5" s="62"/>
      <c r="F5" s="62"/>
      <c r="G5" s="63"/>
      <c r="H5" s="53" t="s">
        <v>7</v>
      </c>
      <c r="I5" s="54"/>
      <c r="K5" s="57" t="s">
        <v>4</v>
      </c>
      <c r="L5" s="58"/>
      <c r="M5" s="55" t="s">
        <v>5</v>
      </c>
      <c r="N5" s="61" t="s">
        <v>6</v>
      </c>
      <c r="O5" s="62"/>
      <c r="P5" s="62"/>
      <c r="Q5" s="63"/>
      <c r="R5" s="53" t="s">
        <v>7</v>
      </c>
      <c r="S5" s="54"/>
    </row>
    <row r="6" spans="1:19" ht="12.75" customHeight="1" thickBot="1">
      <c r="A6" s="59" t="s">
        <v>8</v>
      </c>
      <c r="B6" s="60"/>
      <c r="C6" s="5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9" t="s">
        <v>8</v>
      </c>
      <c r="L6" s="60"/>
      <c r="M6" s="5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41" t="s">
        <v>21</v>
      </c>
      <c r="B8" s="42"/>
      <c r="C8" s="10">
        <v>1</v>
      </c>
      <c r="D8" s="11">
        <v>93</v>
      </c>
      <c r="E8" s="12">
        <v>45</v>
      </c>
      <c r="F8" s="12">
        <v>4</v>
      </c>
      <c r="G8" s="13">
        <f>IF(AND(ISBLANK(D8),ISBLANK(E8)),"",D8+E8)</f>
        <v>138</v>
      </c>
      <c r="H8" s="14">
        <f>IF(OR(ISNUMBER($G8),ISNUMBER($Q8)),(SIGN(N($G8)-N($Q8))+1)/2,"")</f>
        <v>1</v>
      </c>
      <c r="I8" s="15"/>
      <c r="K8" s="41" t="s">
        <v>23</v>
      </c>
      <c r="L8" s="42"/>
      <c r="M8" s="10">
        <v>1</v>
      </c>
      <c r="N8" s="11">
        <v>92</v>
      </c>
      <c r="O8" s="12">
        <v>35</v>
      </c>
      <c r="P8" s="12">
        <v>3</v>
      </c>
      <c r="Q8" s="13">
        <f>IF(AND(ISBLANK(N8),ISBLANK(O8)),"",N8+O8)</f>
        <v>127</v>
      </c>
      <c r="R8" s="14">
        <f>IF(ISNUMBER($H8),1-$H8,"")</f>
        <v>0</v>
      </c>
      <c r="S8" s="15"/>
    </row>
    <row r="9" spans="1:19" ht="12.75" customHeight="1">
      <c r="A9" s="43"/>
      <c r="B9" s="44"/>
      <c r="C9" s="16">
        <v>2</v>
      </c>
      <c r="D9" s="17">
        <v>87</v>
      </c>
      <c r="E9" s="18">
        <v>44</v>
      </c>
      <c r="F9" s="18">
        <v>4</v>
      </c>
      <c r="G9" s="19">
        <f>IF(AND(ISBLANK(D9),ISBLANK(E9)),"",D9+E9)</f>
        <v>131</v>
      </c>
      <c r="H9" s="20">
        <f>IF(OR(ISNUMBER($G9),ISNUMBER($Q9)),(SIGN(N($G9)-N($Q9))+1)/2,"")</f>
        <v>0</v>
      </c>
      <c r="I9" s="15"/>
      <c r="K9" s="43"/>
      <c r="L9" s="44"/>
      <c r="M9" s="16">
        <v>2</v>
      </c>
      <c r="N9" s="17">
        <v>85</v>
      </c>
      <c r="O9" s="18">
        <v>50</v>
      </c>
      <c r="P9" s="18">
        <v>1</v>
      </c>
      <c r="Q9" s="19">
        <f>IF(AND(ISBLANK(N9),ISBLANK(O9)),"",N9+O9)</f>
        <v>135</v>
      </c>
      <c r="R9" s="20">
        <f>IF(ISNUMBER($H9),1-$H9,"")</f>
        <v>1</v>
      </c>
      <c r="S9" s="15"/>
    </row>
    <row r="10" spans="1:19" ht="12.75" customHeight="1" thickBot="1">
      <c r="A10" s="45" t="s">
        <v>22</v>
      </c>
      <c r="B10" s="46"/>
      <c r="C10" s="16">
        <v>3</v>
      </c>
      <c r="D10" s="17">
        <v>67</v>
      </c>
      <c r="E10" s="18">
        <v>42</v>
      </c>
      <c r="F10" s="18">
        <v>2</v>
      </c>
      <c r="G10" s="19">
        <f>IF(AND(ISBLANK(D10),ISBLANK(E10)),"",D10+E10)</f>
        <v>109</v>
      </c>
      <c r="H10" s="20">
        <f>IF(OR(ISNUMBER($G10),ISNUMBER($Q10)),(SIGN(N($G10)-N($Q10))+1)/2,"")</f>
        <v>0</v>
      </c>
      <c r="I10" s="15"/>
      <c r="K10" s="45" t="s">
        <v>24</v>
      </c>
      <c r="L10" s="46"/>
      <c r="M10" s="16">
        <v>3</v>
      </c>
      <c r="N10" s="17">
        <v>88</v>
      </c>
      <c r="O10" s="18">
        <v>25</v>
      </c>
      <c r="P10" s="18">
        <v>2</v>
      </c>
      <c r="Q10" s="19">
        <f>IF(AND(ISBLANK(N10),ISBLANK(O10)),"",N10+O10)</f>
        <v>113</v>
      </c>
      <c r="R10" s="20">
        <f>IF(ISNUMBER($H10),1-$H10,"")</f>
        <v>1</v>
      </c>
      <c r="S10" s="15"/>
    </row>
    <row r="11" spans="1:19" ht="12.75" customHeight="1">
      <c r="A11" s="47"/>
      <c r="B11" s="48"/>
      <c r="C11" s="21">
        <v>4</v>
      </c>
      <c r="D11" s="22">
        <v>91</v>
      </c>
      <c r="E11" s="23">
        <v>49</v>
      </c>
      <c r="F11" s="23">
        <v>0</v>
      </c>
      <c r="G11" s="24">
        <f>IF(AND(ISBLANK(D11),ISBLANK(E11)),"",D11+E11)</f>
        <v>140</v>
      </c>
      <c r="H11" s="25">
        <f>IF(OR(ISNUMBER($G11),ISNUMBER($Q11)),(SIGN(N($G11)-N($Q11))+1)/2,"")</f>
        <v>1</v>
      </c>
      <c r="I11" s="51">
        <f>IF(ISNUMBER(H12),(SIGN(1000*($H12-$R12)+$G12-$Q12)+1)/2,"")</f>
        <v>1</v>
      </c>
      <c r="K11" s="47"/>
      <c r="L11" s="48"/>
      <c r="M11" s="21">
        <v>4</v>
      </c>
      <c r="N11" s="22">
        <v>80</v>
      </c>
      <c r="O11" s="23">
        <v>43</v>
      </c>
      <c r="P11" s="23">
        <v>0</v>
      </c>
      <c r="Q11" s="24">
        <f>IF(AND(ISBLANK(N11),ISBLANK(O11)),"",N11+O11)</f>
        <v>123</v>
      </c>
      <c r="R11" s="25">
        <f>IF(ISNUMBER($H11),1-$H11,"")</f>
        <v>0</v>
      </c>
      <c r="S11" s="51">
        <f>IF(ISNUMBER($I11),1-$I11,"")</f>
        <v>0</v>
      </c>
    </row>
    <row r="12" spans="1:19" ht="15.75" customHeight="1" thickBot="1">
      <c r="A12" s="49"/>
      <c r="B12" s="50"/>
      <c r="C12" s="26" t="s">
        <v>12</v>
      </c>
      <c r="D12" s="27">
        <f>SUM(D8:D11)</f>
        <v>338</v>
      </c>
      <c r="E12" s="28">
        <f>SUM(E8:E11)</f>
        <v>180</v>
      </c>
      <c r="F12" s="28">
        <f>SUM(F8:F11)</f>
        <v>10</v>
      </c>
      <c r="G12" s="29">
        <f>SUM(G8:G11)</f>
        <v>518</v>
      </c>
      <c r="H12" s="27">
        <f>SUM(H8:H11)</f>
        <v>2</v>
      </c>
      <c r="I12" s="52"/>
      <c r="K12" s="49"/>
      <c r="L12" s="50"/>
      <c r="M12" s="26" t="s">
        <v>12</v>
      </c>
      <c r="N12" s="27">
        <f>SUM(N8:N11)</f>
        <v>345</v>
      </c>
      <c r="O12" s="28">
        <f>SUM(O8:O11)</f>
        <v>153</v>
      </c>
      <c r="P12" s="28">
        <f>SUM(P8:P11)</f>
        <v>6</v>
      </c>
      <c r="Q12" s="29">
        <f>SUM(Q8:Q11)</f>
        <v>498</v>
      </c>
      <c r="R12" s="27">
        <f>SUM(R8:R11)</f>
        <v>2</v>
      </c>
      <c r="S12" s="52"/>
    </row>
    <row r="13" spans="1:19" ht="12.75" customHeight="1">
      <c r="A13" s="41" t="s">
        <v>25</v>
      </c>
      <c r="B13" s="42"/>
      <c r="C13" s="10">
        <v>1</v>
      </c>
      <c r="D13" s="11"/>
      <c r="E13" s="12"/>
      <c r="F13" s="12">
        <v>2</v>
      </c>
      <c r="G13" s="13">
        <f>IF(AND(ISBLANK(D13),ISBLANK(E13)),"",D13+E13)</f>
      </c>
      <c r="H13" s="14">
        <v>1</v>
      </c>
      <c r="I13" s="15"/>
      <c r="K13" s="41" t="s">
        <v>31</v>
      </c>
      <c r="L13" s="42"/>
      <c r="M13" s="10">
        <v>1</v>
      </c>
      <c r="N13" s="11"/>
      <c r="O13" s="12"/>
      <c r="P13" s="12">
        <v>2</v>
      </c>
      <c r="Q13" s="13">
        <f>IF(AND(ISBLANK(N13),ISBLANK(O13)),"",N13+O13)</f>
      </c>
      <c r="R13" s="14">
        <f>IF(ISNUMBER($H13),1-$H13,"")</f>
        <v>0</v>
      </c>
      <c r="S13" s="15"/>
    </row>
    <row r="14" spans="1:19" ht="12.75" customHeight="1">
      <c r="A14" s="43"/>
      <c r="B14" s="44"/>
      <c r="C14" s="16">
        <v>2</v>
      </c>
      <c r="D14" s="17"/>
      <c r="E14" s="18"/>
      <c r="F14" s="18">
        <v>2</v>
      </c>
      <c r="G14" s="19">
        <f>IF(AND(ISBLANK(D14),ISBLANK(E14)),"",D14+E14)</f>
      </c>
      <c r="H14" s="20">
        <v>1</v>
      </c>
      <c r="I14" s="15"/>
      <c r="K14" s="43"/>
      <c r="L14" s="44"/>
      <c r="M14" s="16">
        <v>2</v>
      </c>
      <c r="N14" s="17"/>
      <c r="O14" s="18"/>
      <c r="P14" s="18">
        <v>2</v>
      </c>
      <c r="Q14" s="19">
        <f>IF(AND(ISBLANK(N14),ISBLANK(O14)),"",N14+O14)</f>
      </c>
      <c r="R14" s="20">
        <f>IF(ISNUMBER($H14),1-$H14,"")</f>
        <v>0</v>
      </c>
      <c r="S14" s="15"/>
    </row>
    <row r="15" spans="1:19" ht="12.75" customHeight="1" thickBot="1">
      <c r="A15" s="45" t="s">
        <v>26</v>
      </c>
      <c r="B15" s="46"/>
      <c r="C15" s="16">
        <v>3</v>
      </c>
      <c r="D15" s="17">
        <v>91</v>
      </c>
      <c r="E15" s="18">
        <v>27</v>
      </c>
      <c r="F15" s="18">
        <v>3</v>
      </c>
      <c r="G15" s="19">
        <f>IF(AND(ISBLANK(D15),ISBLANK(E15)),"",D15+E15)</f>
        <v>118</v>
      </c>
      <c r="H15" s="20">
        <f>IF(OR(ISNUMBER($G15),ISNUMBER($Q15)),(SIGN(N($G15)-N($Q15))+1)/2,"")</f>
        <v>0</v>
      </c>
      <c r="I15" s="15"/>
      <c r="K15" s="45" t="s">
        <v>32</v>
      </c>
      <c r="L15" s="46"/>
      <c r="M15" s="16">
        <v>3</v>
      </c>
      <c r="N15" s="17">
        <v>93</v>
      </c>
      <c r="O15" s="18">
        <v>42</v>
      </c>
      <c r="P15" s="18">
        <v>2</v>
      </c>
      <c r="Q15" s="19">
        <f>IF(AND(ISBLANK(N15),ISBLANK(O15)),"",N15+O15)</f>
        <v>135</v>
      </c>
      <c r="R15" s="20">
        <f>IF(ISNUMBER($H15),1-$H15,"")</f>
        <v>1</v>
      </c>
      <c r="S15" s="15"/>
    </row>
    <row r="16" spans="1:19" ht="12.75" customHeight="1">
      <c r="A16" s="47"/>
      <c r="B16" s="48"/>
      <c r="C16" s="21">
        <v>4</v>
      </c>
      <c r="D16" s="22">
        <v>95</v>
      </c>
      <c r="E16" s="23">
        <v>32</v>
      </c>
      <c r="F16" s="23">
        <v>4</v>
      </c>
      <c r="G16" s="24">
        <f>IF(AND(ISBLANK(D16),ISBLANK(E16)),"",D16+E16)</f>
        <v>127</v>
      </c>
      <c r="H16" s="25">
        <f>IF(OR(ISNUMBER($G16),ISNUMBER($Q16)),(SIGN(N($G16)-N($Q16))+1)/2,"")</f>
        <v>1</v>
      </c>
      <c r="I16" s="51">
        <f>IF(ISNUMBER(H17),(SIGN(1000*($H17-$R17)+$G17-$Q17)+1)/2,"")</f>
        <v>1</v>
      </c>
      <c r="K16" s="47"/>
      <c r="L16" s="48"/>
      <c r="M16" s="21">
        <v>4</v>
      </c>
      <c r="N16" s="22">
        <v>76</v>
      </c>
      <c r="O16" s="23">
        <v>45</v>
      </c>
      <c r="P16" s="23">
        <v>2</v>
      </c>
      <c r="Q16" s="24">
        <f>IF(AND(ISBLANK(N16),ISBLANK(O16)),"",N16+O16)</f>
        <v>121</v>
      </c>
      <c r="R16" s="25">
        <f>IF(ISNUMBER($H16),1-$H16,"")</f>
        <v>0</v>
      </c>
      <c r="S16" s="51">
        <f>IF(ISNUMBER($I16),1-$I16,"")</f>
        <v>0</v>
      </c>
    </row>
    <row r="17" spans="1:19" ht="15.75" customHeight="1" thickBot="1">
      <c r="A17" s="49"/>
      <c r="B17" s="50"/>
      <c r="C17" s="26" t="s">
        <v>12</v>
      </c>
      <c r="D17" s="27">
        <f>SUM(D13:D16)</f>
        <v>186</v>
      </c>
      <c r="E17" s="28">
        <f>SUM(E13:E16)</f>
        <v>59</v>
      </c>
      <c r="F17" s="28">
        <f>SUM(F13:F16)</f>
        <v>11</v>
      </c>
      <c r="G17" s="29">
        <v>507</v>
      </c>
      <c r="H17" s="27">
        <f>SUM(H13:H16)</f>
        <v>3</v>
      </c>
      <c r="I17" s="52"/>
      <c r="K17" s="49"/>
      <c r="L17" s="50"/>
      <c r="M17" s="26" t="s">
        <v>12</v>
      </c>
      <c r="N17" s="27">
        <f>SUM(N13:N16)</f>
        <v>169</v>
      </c>
      <c r="O17" s="28">
        <f>SUM(O13:O16)</f>
        <v>87</v>
      </c>
      <c r="P17" s="28">
        <f>SUM(P13:P16)</f>
        <v>8</v>
      </c>
      <c r="Q17" s="29">
        <v>491</v>
      </c>
      <c r="R17" s="27">
        <f>SUM(R13:R16)</f>
        <v>1</v>
      </c>
      <c r="S17" s="52"/>
    </row>
    <row r="18" spans="1:19" ht="12.75" customHeight="1">
      <c r="A18" s="41" t="s">
        <v>27</v>
      </c>
      <c r="B18" s="42"/>
      <c r="C18" s="10">
        <v>1</v>
      </c>
      <c r="D18" s="11"/>
      <c r="E18" s="12"/>
      <c r="F18" s="12">
        <v>5</v>
      </c>
      <c r="G18" s="13">
        <f>IF(AND(ISBLANK(D18),ISBLANK(E18)),"",D18+E18)</f>
      </c>
      <c r="H18" s="14">
        <v>0.5</v>
      </c>
      <c r="I18" s="15"/>
      <c r="K18" s="41" t="s">
        <v>29</v>
      </c>
      <c r="L18" s="42"/>
      <c r="M18" s="10">
        <v>1</v>
      </c>
      <c r="N18" s="11"/>
      <c r="O18" s="12"/>
      <c r="P18" s="12">
        <v>3</v>
      </c>
      <c r="Q18" s="13">
        <f>IF(AND(ISBLANK(N18),ISBLANK(O18)),"",N18+O18)</f>
      </c>
      <c r="R18" s="14">
        <f>IF(ISNUMBER($H18),1-$H18,"")</f>
        <v>0.5</v>
      </c>
      <c r="S18" s="15"/>
    </row>
    <row r="19" spans="1:19" ht="12.75" customHeight="1">
      <c r="A19" s="43"/>
      <c r="B19" s="44"/>
      <c r="C19" s="16">
        <v>2</v>
      </c>
      <c r="D19" s="17"/>
      <c r="E19" s="18"/>
      <c r="F19" s="18">
        <v>5</v>
      </c>
      <c r="G19" s="19">
        <f>IF(AND(ISBLANK(D19),ISBLANK(E19)),"",D19+E19)</f>
      </c>
      <c r="H19" s="20">
        <v>0</v>
      </c>
      <c r="I19" s="15"/>
      <c r="K19" s="43"/>
      <c r="L19" s="44"/>
      <c r="M19" s="16">
        <v>2</v>
      </c>
      <c r="N19" s="17"/>
      <c r="O19" s="18"/>
      <c r="P19" s="18">
        <v>4</v>
      </c>
      <c r="Q19" s="19">
        <f>IF(AND(ISBLANK(N19),ISBLANK(O19)),"",N19+O19)</f>
      </c>
      <c r="R19" s="20">
        <f>IF(ISNUMBER($H19),1-$H19,"")</f>
        <v>1</v>
      </c>
      <c r="S19" s="15"/>
    </row>
    <row r="20" spans="1:19" ht="12.75" customHeight="1" thickBot="1">
      <c r="A20" s="45" t="s">
        <v>28</v>
      </c>
      <c r="B20" s="46"/>
      <c r="C20" s="16">
        <v>3</v>
      </c>
      <c r="D20" s="17">
        <v>92</v>
      </c>
      <c r="E20" s="18">
        <v>36</v>
      </c>
      <c r="F20" s="18">
        <v>2</v>
      </c>
      <c r="G20" s="19">
        <f>IF(AND(ISBLANK(D20),ISBLANK(E20)),"",D20+E20)</f>
        <v>128</v>
      </c>
      <c r="H20" s="20">
        <f>IF(OR(ISNUMBER($G20),ISNUMBER($Q20)),(SIGN(N($G20)-N($Q20))+1)/2,"")</f>
        <v>1</v>
      </c>
      <c r="I20" s="15"/>
      <c r="K20" s="45" t="s">
        <v>30</v>
      </c>
      <c r="L20" s="46"/>
      <c r="M20" s="16">
        <v>3</v>
      </c>
      <c r="N20" s="17">
        <v>84</v>
      </c>
      <c r="O20" s="18">
        <v>17</v>
      </c>
      <c r="P20" s="18">
        <v>9</v>
      </c>
      <c r="Q20" s="19">
        <f>IF(AND(ISBLANK(N20),ISBLANK(O20)),"",N20+O20)</f>
        <v>101</v>
      </c>
      <c r="R20" s="20">
        <f>IF(ISNUMBER($H20),1-$H20,"")</f>
        <v>0</v>
      </c>
      <c r="S20" s="15"/>
    </row>
    <row r="21" spans="1:19" ht="12.75" customHeight="1">
      <c r="A21" s="47"/>
      <c r="B21" s="48"/>
      <c r="C21" s="21">
        <v>4</v>
      </c>
      <c r="D21" s="22">
        <v>92</v>
      </c>
      <c r="E21" s="23">
        <v>41</v>
      </c>
      <c r="F21" s="23">
        <v>1</v>
      </c>
      <c r="G21" s="24">
        <f>IF(AND(ISBLANK(D21),ISBLANK(E21)),"",D21+E21)</f>
        <v>133</v>
      </c>
      <c r="H21" s="25">
        <f>IF(OR(ISNUMBER($G21),ISNUMBER($Q21)),(SIGN(N($G21)-N($Q21))+1)/2,"")</f>
        <v>1</v>
      </c>
      <c r="I21" s="51">
        <f>IF(ISNUMBER(H22),(SIGN(1000*($H22-$R22)+$G22-$Q22)+1)/2,"")</f>
        <v>1</v>
      </c>
      <c r="K21" s="47"/>
      <c r="L21" s="48"/>
      <c r="M21" s="21">
        <v>4</v>
      </c>
      <c r="N21" s="22">
        <v>90</v>
      </c>
      <c r="O21" s="23">
        <v>26</v>
      </c>
      <c r="P21" s="23">
        <v>6</v>
      </c>
      <c r="Q21" s="24">
        <f>IF(AND(ISBLANK(N21),ISBLANK(O21)),"",N21+O21)</f>
        <v>116</v>
      </c>
      <c r="R21" s="25">
        <f>IF(ISNUMBER($H21),1-$H21,"")</f>
        <v>0</v>
      </c>
      <c r="S21" s="51">
        <f>IF(ISNUMBER($I21),1-$I21,"")</f>
        <v>0</v>
      </c>
    </row>
    <row r="22" spans="1:19" ht="15.75" customHeight="1" thickBot="1">
      <c r="A22" s="49"/>
      <c r="B22" s="50"/>
      <c r="C22" s="26" t="s">
        <v>12</v>
      </c>
      <c r="D22" s="27">
        <f>SUM(D18:D21)</f>
        <v>184</v>
      </c>
      <c r="E22" s="28">
        <f>SUM(E18:E21)</f>
        <v>77</v>
      </c>
      <c r="F22" s="28">
        <f>SUM(F18:F21)</f>
        <v>13</v>
      </c>
      <c r="G22" s="29">
        <v>486</v>
      </c>
      <c r="H22" s="27">
        <f>SUM(H18:H21)</f>
        <v>2.5</v>
      </c>
      <c r="I22" s="52"/>
      <c r="K22" s="49"/>
      <c r="L22" s="50"/>
      <c r="M22" s="26" t="s">
        <v>12</v>
      </c>
      <c r="N22" s="27">
        <f>SUM(N18:N21)</f>
        <v>174</v>
      </c>
      <c r="O22" s="28">
        <f>SUM(O18:O21)</f>
        <v>43</v>
      </c>
      <c r="P22" s="28">
        <f>SUM(P18:P21)</f>
        <v>22</v>
      </c>
      <c r="Q22" s="29">
        <v>452</v>
      </c>
      <c r="R22" s="27">
        <f>SUM(R18:R21)</f>
        <v>1.5</v>
      </c>
      <c r="S22" s="52"/>
    </row>
    <row r="23" ht="4.5" customHeight="1" thickBot="1"/>
    <row r="24" spans="1:19" ht="19.5" customHeight="1" thickBot="1">
      <c r="A24" s="30"/>
      <c r="B24" s="31"/>
      <c r="C24" s="32" t="s">
        <v>15</v>
      </c>
      <c r="D24" s="33">
        <f>SUM(D22,D17,D12)</f>
        <v>708</v>
      </c>
      <c r="E24" s="34">
        <f>SUM(E12,E17,E22)</f>
        <v>316</v>
      </c>
      <c r="F24" s="34">
        <f>SUM(F12,F17,F22)</f>
        <v>34</v>
      </c>
      <c r="G24" s="35">
        <f>IF(SUM($G$8:$G$22)+SUM($Q$8:$Q$22)&gt;0,SUM(G12,G17,G22),"")</f>
        <v>1511</v>
      </c>
      <c r="H24" s="36">
        <f>IF(SUM($G$8:$G$22)+SUM($Q$8:$Q$22)&gt;0,SUM(H12,H17,H22),"")</f>
        <v>7.5</v>
      </c>
      <c r="I24" s="37">
        <f>IF(ISNUMBER($G24),(SIGN($G24-$Q24)+1)/IF(COUNT(I$11,I$16,I$21)&gt;3,1,2),"")</f>
        <v>1</v>
      </c>
      <c r="K24" s="30"/>
      <c r="L24" s="31"/>
      <c r="M24" s="32" t="s">
        <v>15</v>
      </c>
      <c r="N24" s="33">
        <f>SUM(N22,N17,N12)</f>
        <v>688</v>
      </c>
      <c r="O24" s="34">
        <f>SUM(O12,O17,O22)</f>
        <v>283</v>
      </c>
      <c r="P24" s="34">
        <f>SUM(P12,P17,P22)</f>
        <v>36</v>
      </c>
      <c r="Q24" s="35">
        <f>IF(SUM($G$8:$G$22)+SUM($Q$8:$Q$22)&gt;0,SUM(Q12,Q17,Q22),"")</f>
        <v>1441</v>
      </c>
      <c r="R24" s="36">
        <f>IF(SUM($G$8:$G$22)+SUM($Q$8:$Q$22)&gt;0,SUM(R12,R17,R22),"")</f>
        <v>4.5</v>
      </c>
      <c r="S24" s="37">
        <f>IF(ISNUMBER($I24),IF(COUNT(S$11,S$16,S$21)&gt;3,2,1)-$I24,"")</f>
        <v>0</v>
      </c>
    </row>
    <row r="25" ht="4.5" customHeight="1" thickBot="1"/>
    <row r="26" spans="1:19" ht="18" customHeight="1" thickBot="1">
      <c r="A26" s="38"/>
      <c r="B26" s="40" t="s">
        <v>17</v>
      </c>
      <c r="C26" s="75"/>
      <c r="D26" s="75"/>
      <c r="E26" s="75"/>
      <c r="G26" s="74" t="s">
        <v>16</v>
      </c>
      <c r="H26" s="74"/>
      <c r="I26" s="39">
        <f>IF(ISNUMBER(I$24),SUM(I11,I16,I21,I24),"")</f>
        <v>4</v>
      </c>
      <c r="K26" s="38"/>
      <c r="L26" s="40" t="s">
        <v>17</v>
      </c>
      <c r="M26" s="75"/>
      <c r="N26" s="75"/>
      <c r="O26" s="75"/>
      <c r="Q26" s="74" t="s">
        <v>16</v>
      </c>
      <c r="R26" s="74"/>
      <c r="S26" s="39">
        <f>IF(ISNUMBER(S$24),SUM(S11,S16,S21,S24),"")</f>
        <v>0</v>
      </c>
    </row>
  </sheetData>
  <sheetProtection/>
  <mergeCells count="45">
    <mergeCell ref="Q26:R26"/>
    <mergeCell ref="C26:E26"/>
    <mergeCell ref="M26:O26"/>
    <mergeCell ref="A5:B5"/>
    <mergeCell ref="A6:B6"/>
    <mergeCell ref="A22:B22"/>
    <mergeCell ref="A8:B9"/>
    <mergeCell ref="C5:C6"/>
    <mergeCell ref="G26:H26"/>
    <mergeCell ref="D5:G5"/>
    <mergeCell ref="H5:I5"/>
    <mergeCell ref="I11:I12"/>
    <mergeCell ref="L3:S3"/>
    <mergeCell ref="L1:N1"/>
    <mergeCell ref="O1:P1"/>
    <mergeCell ref="Q1:S1"/>
    <mergeCell ref="B3:I3"/>
    <mergeCell ref="B1:C2"/>
    <mergeCell ref="D1:I1"/>
    <mergeCell ref="K17:L17"/>
    <mergeCell ref="A17:B17"/>
    <mergeCell ref="A18:B19"/>
    <mergeCell ref="A20:B21"/>
    <mergeCell ref="I16:I17"/>
    <mergeCell ref="I21:I22"/>
    <mergeCell ref="S16:S17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K22:L22 A12:B12 A17:B17 A22:B22 K12:L12 K17:L17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N8:O11 N13:O16 N18: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18:F21 P8:P11 P13:P16 P18:P21 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2018-04-21T18:22:43Z</cp:lastPrinted>
  <dcterms:created xsi:type="dcterms:W3CDTF">2005-07-26T20:23:27Z</dcterms:created>
  <dcterms:modified xsi:type="dcterms:W3CDTF">2018-08-18T16:46:13Z</dcterms:modified>
  <cp:category/>
  <cp:version/>
  <cp:contentType/>
  <cp:contentStatus/>
</cp:coreProperties>
</file>